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enschott/Desktop/"/>
    </mc:Choice>
  </mc:AlternateContent>
  <xr:revisionPtr revIDLastSave="0" documentId="8_{572030EE-E936-814C-8FFE-2831B2E1DB02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Assortment Plan" sheetId="4" r:id="rId1"/>
  </sheets>
  <definedNames>
    <definedName name="_xlnm.Print_Area" localSheetId="0">'Assortment Plan'!$A$1:$N$48</definedName>
    <definedName name="_xlnm.Print_Titles" localSheetId="0">'Assortment Plan'!$3:$3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4" i="4" l="1"/>
  <c r="K36" i="4" l="1"/>
  <c r="J36" i="4"/>
  <c r="I36" i="4"/>
  <c r="H36" i="4"/>
  <c r="G36" i="4"/>
  <c r="J44" i="4"/>
  <c r="I44" i="4"/>
  <c r="H44" i="4"/>
  <c r="L42" i="4"/>
  <c r="N40" i="4" s="1"/>
  <c r="L41" i="4"/>
  <c r="M41" i="4" s="1"/>
  <c r="L40" i="4"/>
  <c r="M40" i="4" s="1"/>
  <c r="J42" i="4"/>
  <c r="K42" i="4"/>
  <c r="L39" i="4"/>
  <c r="M39" i="4"/>
  <c r="J41" i="4"/>
  <c r="K41" i="4" s="1"/>
  <c r="J40" i="4"/>
  <c r="K40" i="4" s="1"/>
  <c r="J39" i="4"/>
  <c r="K39" i="4" s="1"/>
  <c r="I42" i="4"/>
  <c r="H42" i="4"/>
  <c r="H40" i="4"/>
  <c r="H41" i="4"/>
  <c r="H39" i="4"/>
  <c r="G44" i="4"/>
  <c r="L35" i="4"/>
  <c r="N28" i="4" s="1"/>
  <c r="K35" i="4"/>
  <c r="J35" i="4"/>
  <c r="I35" i="4"/>
  <c r="H35" i="4"/>
  <c r="G35" i="4"/>
  <c r="J24" i="4"/>
  <c r="L24" i="4" s="1"/>
  <c r="J26" i="4"/>
  <c r="J27" i="4"/>
  <c r="J33" i="4"/>
  <c r="H23" i="4"/>
  <c r="J23" i="4" s="1"/>
  <c r="H24" i="4"/>
  <c r="H25" i="4"/>
  <c r="J25" i="4" s="1"/>
  <c r="H26" i="4"/>
  <c r="H27" i="4"/>
  <c r="H28" i="4"/>
  <c r="J28" i="4" s="1"/>
  <c r="H29" i="4"/>
  <c r="J29" i="4" s="1"/>
  <c r="L29" i="4" s="1"/>
  <c r="H30" i="4"/>
  <c r="J30" i="4" s="1"/>
  <c r="L30" i="4" s="1"/>
  <c r="H31" i="4"/>
  <c r="J31" i="4" s="1"/>
  <c r="K31" i="4" s="1"/>
  <c r="H32" i="4"/>
  <c r="J32" i="4" s="1"/>
  <c r="L32" i="4" s="1"/>
  <c r="H33" i="4"/>
  <c r="H34" i="4"/>
  <c r="J34" i="4" s="1"/>
  <c r="J22" i="4"/>
  <c r="H22" i="4"/>
  <c r="H13" i="4"/>
  <c r="J13" i="4" s="1"/>
  <c r="K13" i="4" s="1"/>
  <c r="I19" i="4"/>
  <c r="G19" i="4"/>
  <c r="H6" i="4"/>
  <c r="J6" i="4" s="1"/>
  <c r="H16" i="4"/>
  <c r="J16" i="4" s="1"/>
  <c r="H10" i="4"/>
  <c r="J10" i="4" s="1"/>
  <c r="H9" i="4"/>
  <c r="J9" i="4" s="1"/>
  <c r="G42" i="4"/>
  <c r="L26" i="4"/>
  <c r="H17" i="4"/>
  <c r="J17" i="4" s="1"/>
  <c r="K17" i="4" s="1"/>
  <c r="H15" i="4"/>
  <c r="J15" i="4" s="1"/>
  <c r="K15" i="4" s="1"/>
  <c r="H14" i="4"/>
  <c r="J14" i="4" s="1"/>
  <c r="K14" i="4" s="1"/>
  <c r="J43" i="4"/>
  <c r="H7" i="4"/>
  <c r="J7" i="4" s="1"/>
  <c r="H8" i="4"/>
  <c r="J8" i="4" s="1"/>
  <c r="H11" i="4"/>
  <c r="J11" i="4" s="1"/>
  <c r="L11" i="4" s="1"/>
  <c r="H12" i="4"/>
  <c r="J12" i="4" s="1"/>
  <c r="L12" i="4" s="1"/>
  <c r="H18" i="4"/>
  <c r="J18" i="4" s="1"/>
  <c r="L18" i="4" s="1"/>
  <c r="H5" i="4"/>
  <c r="J5" i="4" s="1"/>
  <c r="N41" i="4" l="1"/>
  <c r="N39" i="4"/>
  <c r="N29" i="4"/>
  <c r="M35" i="4"/>
  <c r="N22" i="4"/>
  <c r="N27" i="4"/>
  <c r="N26" i="4"/>
  <c r="N32" i="4"/>
  <c r="N31" i="4"/>
  <c r="N23" i="4"/>
  <c r="N30" i="4"/>
  <c r="N34" i="4"/>
  <c r="N33" i="4"/>
  <c r="N25" i="4"/>
  <c r="L44" i="4"/>
  <c r="L36" i="4"/>
  <c r="M42" i="4"/>
  <c r="K28" i="4"/>
  <c r="L28" i="4"/>
  <c r="L25" i="4"/>
  <c r="K25" i="4"/>
  <c r="L23" i="4"/>
  <c r="K23" i="4"/>
  <c r="M23" i="4"/>
  <c r="K24" i="4"/>
  <c r="M24" i="4" s="1"/>
  <c r="K29" i="4"/>
  <c r="M29" i="4" s="1"/>
  <c r="L13" i="4"/>
  <c r="H19" i="4"/>
  <c r="L6" i="4"/>
  <c r="J19" i="4"/>
  <c r="K6" i="4"/>
  <c r="K16" i="4"/>
  <c r="L16" i="4"/>
  <c r="L10" i="4"/>
  <c r="K10" i="4"/>
  <c r="L9" i="4"/>
  <c r="K9" i="4"/>
  <c r="L34" i="4"/>
  <c r="K34" i="4"/>
  <c r="K27" i="4"/>
  <c r="L27" i="4"/>
  <c r="K33" i="4"/>
  <c r="L33" i="4"/>
  <c r="K26" i="4"/>
  <c r="M26" i="4" s="1"/>
  <c r="K30" i="4"/>
  <c r="M30" i="4" s="1"/>
  <c r="K32" i="4"/>
  <c r="M32" i="4" s="1"/>
  <c r="K7" i="4"/>
  <c r="L31" i="4"/>
  <c r="L22" i="4"/>
  <c r="K22" i="4"/>
  <c r="L17" i="4"/>
  <c r="L15" i="4"/>
  <c r="L14" i="4"/>
  <c r="L5" i="4"/>
  <c r="K18" i="4"/>
  <c r="M18" i="4" s="1"/>
  <c r="K12" i="4"/>
  <c r="M12" i="4" s="1"/>
  <c r="K11" i="4"/>
  <c r="M11" i="4" s="1"/>
  <c r="K8" i="4"/>
  <c r="L8" i="4"/>
  <c r="L7" i="4"/>
  <c r="K5" i="4"/>
  <c r="N36" i="4" l="1"/>
  <c r="M36" i="4"/>
  <c r="N42" i="4"/>
  <c r="N19" i="4"/>
  <c r="N35" i="4"/>
  <c r="M28" i="4"/>
  <c r="M25" i="4"/>
  <c r="M13" i="4"/>
  <c r="M22" i="4"/>
  <c r="M34" i="4"/>
  <c r="M31" i="4"/>
  <c r="M33" i="4"/>
  <c r="M27" i="4"/>
  <c r="K19" i="4"/>
  <c r="L19" i="4"/>
  <c r="M6" i="4"/>
  <c r="M16" i="4"/>
  <c r="M10" i="4"/>
  <c r="M9" i="4"/>
  <c r="M17" i="4"/>
  <c r="M15" i="4"/>
  <c r="M14" i="4"/>
  <c r="M5" i="4"/>
  <c r="M7" i="4"/>
  <c r="M8" i="4"/>
  <c r="N18" i="4" l="1"/>
  <c r="N12" i="4"/>
  <c r="N11" i="4"/>
  <c r="N15" i="4"/>
  <c r="N10" i="4"/>
  <c r="N6" i="4"/>
  <c r="N13" i="4"/>
  <c r="N5" i="4"/>
  <c r="N7" i="4"/>
  <c r="N16" i="4"/>
  <c r="N14" i="4"/>
  <c r="N17" i="4"/>
  <c r="N8" i="4"/>
  <c r="N9" i="4"/>
  <c r="M19" i="4"/>
  <c r="K44" i="4" l="1"/>
  <c r="M44" i="4" l="1"/>
</calcChain>
</file>

<file path=xl/sharedStrings.xml><?xml version="1.0" encoding="utf-8"?>
<sst xmlns="http://schemas.openxmlformats.org/spreadsheetml/2006/main" count="103" uniqueCount="79">
  <si>
    <t xml:space="preserve">Merchandise Assortment Plan for Style Society </t>
  </si>
  <si>
    <t>Style Name</t>
  </si>
  <si>
    <t>Size Range</t>
  </si>
  <si>
    <t>Colors</t>
  </si>
  <si>
    <t>Cost</t>
  </si>
  <si>
    <t>Retail</t>
  </si>
  <si>
    <t xml:space="preserve">#  Stores </t>
  </si>
  <si>
    <t># Units Per Store</t>
  </si>
  <si>
    <t>Total Units -Stores</t>
  </si>
  <si>
    <t>E-commerce Units</t>
  </si>
  <si>
    <t>Total Units</t>
  </si>
  <si>
    <t>Total Cost</t>
  </si>
  <si>
    <t>Total Retail</t>
  </si>
  <si>
    <t>MU %</t>
  </si>
  <si>
    <t>Classification %</t>
  </si>
  <si>
    <t>Light Wash, Dark Wash</t>
  </si>
  <si>
    <t>Dark Wash</t>
  </si>
  <si>
    <t>Total Apparel</t>
  </si>
  <si>
    <t>Accessories</t>
  </si>
  <si>
    <t>Headband 3 Pack</t>
  </si>
  <si>
    <t>OS</t>
  </si>
  <si>
    <t>Boy's Socks 3 Pack</t>
  </si>
  <si>
    <t>Girl's Socks 3 Pack</t>
  </si>
  <si>
    <t>Total Accessories</t>
  </si>
  <si>
    <t>Grand Total</t>
  </si>
  <si>
    <t>Girls Apparel</t>
  </si>
  <si>
    <t>Total Girls</t>
  </si>
  <si>
    <t>Launch Date: Fall 2025</t>
  </si>
  <si>
    <t>Bow Sweater</t>
  </si>
  <si>
    <t>Bow Jeans</t>
  </si>
  <si>
    <t>Printed Long Sleeve Cotton Tee</t>
  </si>
  <si>
    <t>Bubble Skirt</t>
  </si>
  <si>
    <t>Bubble Dress</t>
  </si>
  <si>
    <t>Long Sleeve Waffle Textured Henley Tee</t>
  </si>
  <si>
    <t>Waffle Knit Sweater</t>
  </si>
  <si>
    <t>Quarter Zip Sweatshirt</t>
  </si>
  <si>
    <t>Cargo Sweatpants</t>
  </si>
  <si>
    <t>Embelished Jean Jacket</t>
  </si>
  <si>
    <t>Embelished Jeans</t>
  </si>
  <si>
    <t>Tie Front Sweater</t>
  </si>
  <si>
    <t>Ivory, Raspberry, Black, Navy, Hunter Green</t>
  </si>
  <si>
    <t>Ivory, Mauve, Light Denim Heather</t>
  </si>
  <si>
    <t>Leopard Print, Bow Print, Fall Floral Print, Pumpkin Print (seasonal)</t>
  </si>
  <si>
    <t>Ivory, Raspberry, Black, Navy</t>
  </si>
  <si>
    <t>Raspberry, Navy</t>
  </si>
  <si>
    <t>Ivory Heather, Raspberry Heather, Grey Heather, Navy Heather</t>
  </si>
  <si>
    <t>Ivory, Grey Heather, Mauve, Black</t>
  </si>
  <si>
    <t>Medium Wash</t>
  </si>
  <si>
    <t>Puff Sleeve Zip Front Hooded Jacket</t>
  </si>
  <si>
    <t>Sequin  Trim TeeTee</t>
  </si>
  <si>
    <t>Ivory, Mauve, Raspberry, Hunter, Lt. Blue, Black</t>
  </si>
  <si>
    <t>7-14</t>
  </si>
  <si>
    <t>Total Boy's</t>
  </si>
  <si>
    <t>Boys Apparel</t>
  </si>
  <si>
    <t>Ivory, Black, Grey, Navy, Raspberry</t>
  </si>
  <si>
    <t xml:space="preserve"> Black, Navy, Grey Heather, Hunter</t>
  </si>
  <si>
    <t>Long Sleeve Jersey Style Tee</t>
  </si>
  <si>
    <t>Long Sleeve Stripe Tee</t>
  </si>
  <si>
    <t>Ivory/Navy, Ivory/Black, Ivory/Hunter, Ivory/Red</t>
  </si>
  <si>
    <t>Ivory, Black, Navy, Hunter, Red</t>
  </si>
  <si>
    <t>Medium Wash, Dark Wash</t>
  </si>
  <si>
    <t>Long Sleeve Graphic Printed Tee</t>
  </si>
  <si>
    <t>Long Sleeve Waffle Knit Henley</t>
  </si>
  <si>
    <t>8-16</t>
  </si>
  <si>
    <t>Ivory Heather, Denim Heather, Grey Heather</t>
  </si>
  <si>
    <t>Long Sleeve Cable Sweater</t>
  </si>
  <si>
    <t>Birdseye Knit Sweater</t>
  </si>
  <si>
    <t>Black, Grey, Ivory, Navy, Light Blue</t>
  </si>
  <si>
    <t>V-Neck Multi Stripe Sweater</t>
  </si>
  <si>
    <t>Ivory Multi, Navy Multi, Lt. Blue Multi</t>
  </si>
  <si>
    <t>Cargo Jeans</t>
  </si>
  <si>
    <t xml:space="preserve"> Straight Leg Jean</t>
  </si>
  <si>
    <t xml:space="preserve"> Denim Jacket</t>
  </si>
  <si>
    <t>Hooded Sweatshirt</t>
  </si>
  <si>
    <t xml:space="preserve"> Jogger Sweatpants</t>
  </si>
  <si>
    <t xml:space="preserve"> Cargo Sweatpants</t>
  </si>
  <si>
    <t>Ivory, Pink, Black</t>
  </si>
  <si>
    <t>Ivory/Navy/Black, Ivory/Navy/Red</t>
  </si>
  <si>
    <t>Ivory/Raspberry/Navy, Ivory/Mauve/Black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</si>
</sst>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4">
    <xf numFmtId="0" fontId="0" fillId="0" borderId="0" xfId="0"/>
    <xf numFmtId="0" fontId="4" fillId="2" borderId="0" xfId="1" applyFont="1" applyFill="1"/>
    <xf numFmtId="0" fontId="5" fillId="2" borderId="0" xfId="1" applyFont="1" applyFill="1"/>
    <xf numFmtId="0" fontId="5" fillId="2" borderId="0" xfId="1" applyFont="1" applyFill="1" applyAlignment="1">
      <alignment horizontal="right"/>
    </xf>
    <xf numFmtId="1" fontId="5" fillId="2" borderId="0" xfId="1" applyNumberFormat="1" applyFont="1" applyFill="1"/>
    <xf numFmtId="0" fontId="6" fillId="2" borderId="0" xfId="0" applyFont="1" applyFill="1" applyAlignment="1">
      <alignment vertical="center" wrapText="1"/>
    </xf>
    <xf numFmtId="8" fontId="5" fillId="2" borderId="0" xfId="1" applyNumberFormat="1" applyFont="1" applyFill="1"/>
    <xf numFmtId="0" fontId="4" fillId="2" borderId="2" xfId="1" quotePrefix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8" fontId="6" fillId="2" borderId="1" xfId="0" applyNumberFormat="1" applyFont="1" applyFill="1" applyBorder="1" applyAlignment="1">
      <alignment horizontal="center"/>
    </xf>
    <xf numFmtId="0" fontId="4" fillId="2" borderId="1" xfId="48" applyNumberFormat="1" applyFont="1" applyFill="1" applyBorder="1" applyAlignment="1">
      <alignment horizontal="center"/>
    </xf>
    <xf numFmtId="9" fontId="4" fillId="2" borderId="2" xfId="1" applyNumberFormat="1" applyFont="1" applyFill="1" applyBorder="1" applyAlignment="1">
      <alignment horizontal="center"/>
    </xf>
    <xf numFmtId="0" fontId="5" fillId="2" borderId="5" xfId="1" applyFont="1" applyFill="1" applyBorder="1"/>
    <xf numFmtId="0" fontId="5" fillId="2" borderId="6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 vertical="center"/>
    </xf>
    <xf numFmtId="166" fontId="5" fillId="2" borderId="5" xfId="50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/>
    </xf>
    <xf numFmtId="165" fontId="5" fillId="2" borderId="5" xfId="49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right"/>
    </xf>
    <xf numFmtId="0" fontId="4" fillId="2" borderId="1" xfId="48" applyNumberFormat="1" applyFont="1" applyFill="1" applyBorder="1" applyAlignment="1">
      <alignment horizontal="right"/>
    </xf>
    <xf numFmtId="8" fontId="6" fillId="2" borderId="1" xfId="0" applyNumberFormat="1" applyFont="1" applyFill="1" applyBorder="1" applyAlignment="1">
      <alignment horizontal="right"/>
    </xf>
    <xf numFmtId="166" fontId="4" fillId="2" borderId="1" xfId="50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6" fontId="5" fillId="2" borderId="1" xfId="50" applyNumberFormat="1" applyFont="1" applyFill="1" applyBorder="1" applyAlignment="1">
      <alignment horizontal="right"/>
    </xf>
    <xf numFmtId="164" fontId="5" fillId="2" borderId="1" xfId="1" applyNumberFormat="1" applyFont="1" applyFill="1" applyBorder="1" applyAlignment="1">
      <alignment horizontal="center"/>
    </xf>
    <xf numFmtId="1" fontId="5" fillId="2" borderId="1" xfId="1" applyNumberFormat="1" applyFont="1" applyFill="1" applyBorder="1" applyAlignment="1">
      <alignment horizontal="right"/>
    </xf>
    <xf numFmtId="164" fontId="5" fillId="2" borderId="1" xfId="1" applyNumberFormat="1" applyFont="1" applyFill="1" applyBorder="1" applyAlignment="1">
      <alignment horizontal="right"/>
    </xf>
    <xf numFmtId="164" fontId="4" fillId="2" borderId="1" xfId="1" applyNumberFormat="1" applyFont="1" applyFill="1" applyBorder="1"/>
    <xf numFmtId="165" fontId="4" fillId="2" borderId="1" xfId="49" applyNumberFormat="1" applyFont="1" applyFill="1" applyBorder="1" applyAlignment="1"/>
    <xf numFmtId="164" fontId="5" fillId="2" borderId="1" xfId="1" applyNumberFormat="1" applyFont="1" applyFill="1" applyBorder="1"/>
    <xf numFmtId="0" fontId="10" fillId="2" borderId="1" xfId="1" applyFont="1" applyFill="1" applyBorder="1" applyAlignment="1">
      <alignment horizontal="center"/>
    </xf>
    <xf numFmtId="9" fontId="10" fillId="2" borderId="1" xfId="1" applyNumberFormat="1" applyFont="1" applyFill="1" applyBorder="1"/>
    <xf numFmtId="0" fontId="10" fillId="2" borderId="2" xfId="1" quotePrefix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8" fontId="11" fillId="2" borderId="1" xfId="0" applyNumberFormat="1" applyFont="1" applyFill="1" applyBorder="1" applyAlignment="1">
      <alignment horizontal="center"/>
    </xf>
    <xf numFmtId="0" fontId="10" fillId="2" borderId="1" xfId="48" applyNumberFormat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166" fontId="10" fillId="2" borderId="1" xfId="50" applyNumberFormat="1" applyFont="1" applyFill="1" applyBorder="1" applyAlignment="1"/>
    <xf numFmtId="164" fontId="10" fillId="2" borderId="1" xfId="1" applyNumberFormat="1" applyFont="1" applyFill="1" applyBorder="1" applyAlignment="1">
      <alignment horizontal="center"/>
    </xf>
    <xf numFmtId="165" fontId="10" fillId="2" borderId="1" xfId="49" applyNumberFormat="1" applyFont="1" applyFill="1" applyBorder="1" applyAlignment="1">
      <alignment horizontal="center"/>
    </xf>
    <xf numFmtId="16" fontId="10" fillId="2" borderId="2" xfId="1" quotePrefix="1" applyNumberFormat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 wrapText="1"/>
    </xf>
    <xf numFmtId="8" fontId="11" fillId="2" borderId="1" xfId="0" applyNumberFormat="1" applyFont="1" applyFill="1" applyBorder="1" applyAlignment="1">
      <alignment horizontal="right"/>
    </xf>
    <xf numFmtId="0" fontId="10" fillId="2" borderId="1" xfId="48" applyNumberFormat="1" applyFont="1" applyFill="1" applyBorder="1" applyAlignment="1">
      <alignment horizontal="right"/>
    </xf>
    <xf numFmtId="1" fontId="10" fillId="2" borderId="1" xfId="1" applyNumberFormat="1" applyFont="1" applyFill="1" applyBorder="1" applyAlignment="1">
      <alignment horizontal="right"/>
    </xf>
    <xf numFmtId="166" fontId="10" fillId="2" borderId="1" xfId="50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right"/>
    </xf>
    <xf numFmtId="165" fontId="10" fillId="2" borderId="1" xfId="49" applyNumberFormat="1" applyFont="1" applyFill="1" applyBorder="1" applyAlignment="1">
      <alignment horizontal="right"/>
    </xf>
    <xf numFmtId="9" fontId="10" fillId="2" borderId="1" xfId="1" applyNumberFormat="1" applyFont="1" applyFill="1" applyBorder="1" applyAlignment="1">
      <alignment wrapText="1"/>
    </xf>
    <xf numFmtId="166" fontId="10" fillId="2" borderId="1" xfId="50" applyNumberFormat="1" applyFont="1" applyFill="1" applyBorder="1" applyAlignment="1">
      <alignment horizontal="right"/>
    </xf>
    <xf numFmtId="0" fontId="10" fillId="2" borderId="0" xfId="1" applyFont="1" applyFill="1"/>
    <xf numFmtId="165" fontId="10" fillId="2" borderId="1" xfId="49" applyNumberFormat="1" applyFont="1" applyFill="1" applyBorder="1" applyAlignment="1"/>
    <xf numFmtId="6" fontId="10" fillId="2" borderId="1" xfId="1" applyNumberFormat="1" applyFont="1" applyFill="1" applyBorder="1"/>
    <xf numFmtId="8" fontId="11" fillId="2" borderId="1" xfId="0" applyNumberFormat="1" applyFont="1" applyFill="1" applyBorder="1"/>
    <xf numFmtId="1" fontId="10" fillId="2" borderId="1" xfId="1" applyNumberFormat="1" applyFont="1" applyFill="1" applyBorder="1"/>
    <xf numFmtId="10" fontId="10" fillId="2" borderId="1" xfId="1" applyNumberFormat="1" applyFont="1" applyFill="1" applyBorder="1" applyAlignment="1">
      <alignment horizontal="center"/>
    </xf>
    <xf numFmtId="10" fontId="4" fillId="2" borderId="1" xfId="1" applyNumberFormat="1" applyFont="1" applyFill="1" applyBorder="1"/>
    <xf numFmtId="10" fontId="5" fillId="2" borderId="5" xfId="1" applyNumberFormat="1" applyFont="1" applyFill="1" applyBorder="1" applyAlignment="1">
      <alignment horizontal="center" vertical="center"/>
    </xf>
    <xf numFmtId="9" fontId="10" fillId="2" borderId="1" xfId="1" applyNumberFormat="1" applyFont="1" applyFill="1" applyBorder="1" applyAlignment="1">
      <alignment horizontal="left"/>
    </xf>
    <xf numFmtId="1" fontId="10" fillId="2" borderId="1" xfId="48" applyNumberFormat="1" applyFont="1" applyFill="1" applyBorder="1" applyAlignment="1"/>
    <xf numFmtId="165" fontId="10" fillId="2" borderId="1" xfId="1" applyNumberFormat="1" applyFont="1" applyFill="1" applyBorder="1" applyAlignment="1">
      <alignment horizontal="right"/>
    </xf>
    <xf numFmtId="9" fontId="10" fillId="3" borderId="1" xfId="1" applyNumberFormat="1" applyFont="1" applyFill="1" applyBorder="1"/>
    <xf numFmtId="16" fontId="10" fillId="3" borderId="2" xfId="1" quotePrefix="1" applyNumberFormat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 wrapText="1"/>
    </xf>
    <xf numFmtId="6" fontId="11" fillId="3" borderId="1" xfId="0" applyNumberFormat="1" applyFont="1" applyFill="1" applyBorder="1"/>
    <xf numFmtId="6" fontId="10" fillId="3" borderId="1" xfId="48" applyNumberFormat="1" applyFont="1" applyFill="1" applyBorder="1" applyAlignment="1"/>
    <xf numFmtId="166" fontId="10" fillId="3" borderId="1" xfId="50" applyNumberFormat="1" applyFont="1" applyFill="1" applyBorder="1" applyAlignment="1"/>
    <xf numFmtId="6" fontId="10" fillId="3" borderId="1" xfId="1" applyNumberFormat="1" applyFont="1" applyFill="1" applyBorder="1"/>
    <xf numFmtId="165" fontId="10" fillId="3" borderId="1" xfId="49" applyNumberFormat="1" applyFont="1" applyFill="1" applyBorder="1" applyAlignment="1">
      <alignment horizontal="right"/>
    </xf>
    <xf numFmtId="165" fontId="10" fillId="3" borderId="1" xfId="1" applyNumberFormat="1" applyFont="1" applyFill="1" applyBorder="1" applyAlignment="1">
      <alignment horizontal="right"/>
    </xf>
    <xf numFmtId="9" fontId="10" fillId="4" borderId="1" xfId="1" applyNumberFormat="1" applyFont="1" applyFill="1" applyBorder="1"/>
    <xf numFmtId="16" fontId="10" fillId="4" borderId="2" xfId="1" quotePrefix="1" applyNumberFormat="1" applyFont="1" applyFill="1" applyBorder="1" applyAlignment="1">
      <alignment horizontal="center"/>
    </xf>
    <xf numFmtId="0" fontId="11" fillId="4" borderId="1" xfId="1" applyFont="1" applyFill="1" applyBorder="1" applyAlignment="1">
      <alignment horizontal="center" wrapText="1"/>
    </xf>
    <xf numFmtId="6" fontId="11" fillId="4" borderId="1" xfId="0" applyNumberFormat="1" applyFont="1" applyFill="1" applyBorder="1"/>
    <xf numFmtId="6" fontId="10" fillId="4" borderId="1" xfId="48" applyNumberFormat="1" applyFont="1" applyFill="1" applyBorder="1" applyAlignment="1"/>
    <xf numFmtId="166" fontId="10" fillId="4" borderId="1" xfId="1" applyNumberFormat="1" applyFont="1" applyFill="1" applyBorder="1"/>
    <xf numFmtId="164" fontId="10" fillId="4" borderId="1" xfId="1" applyNumberFormat="1" applyFont="1" applyFill="1" applyBorder="1"/>
    <xf numFmtId="165" fontId="10" fillId="4" borderId="1" xfId="49" applyNumberFormat="1" applyFont="1" applyFill="1" applyBorder="1" applyAlignment="1">
      <alignment horizontal="right"/>
    </xf>
    <xf numFmtId="165" fontId="10" fillId="4" borderId="1" xfId="1" applyNumberFormat="1" applyFont="1" applyFill="1" applyBorder="1"/>
    <xf numFmtId="8" fontId="11" fillId="3" borderId="1" xfId="0" applyNumberFormat="1" applyFont="1" applyFill="1" applyBorder="1" applyAlignment="1">
      <alignment horizontal="right"/>
    </xf>
    <xf numFmtId="0" fontId="10" fillId="3" borderId="1" xfId="48" applyNumberFormat="1" applyFont="1" applyFill="1" applyBorder="1" applyAlignment="1">
      <alignment horizontal="right"/>
    </xf>
    <xf numFmtId="166" fontId="10" fillId="3" borderId="1" xfId="50" applyNumberFormat="1" applyFont="1" applyFill="1" applyBorder="1" applyAlignment="1">
      <alignment horizontal="right"/>
    </xf>
    <xf numFmtId="164" fontId="10" fillId="3" borderId="1" xfId="1" applyNumberFormat="1" applyFont="1" applyFill="1" applyBorder="1" applyAlignment="1">
      <alignment horizontal="right"/>
    </xf>
    <xf numFmtId="9" fontId="10" fillId="5" borderId="1" xfId="1" applyNumberFormat="1" applyFont="1" applyFill="1" applyBorder="1"/>
    <xf numFmtId="9" fontId="10" fillId="3" borderId="1" xfId="1" applyNumberFormat="1" applyFont="1" applyFill="1" applyBorder="1" applyAlignment="1">
      <alignment horizontal="left"/>
    </xf>
    <xf numFmtId="0" fontId="10" fillId="3" borderId="2" xfId="1" quotePrefix="1" applyFont="1" applyFill="1" applyBorder="1" applyAlignment="1">
      <alignment horizontal="center"/>
    </xf>
    <xf numFmtId="1" fontId="10" fillId="3" borderId="1" xfId="1" applyNumberFormat="1" applyFont="1" applyFill="1" applyBorder="1" applyAlignment="1">
      <alignment horizontal="right"/>
    </xf>
    <xf numFmtId="0" fontId="10" fillId="4" borderId="2" xfId="1" quotePrefix="1" applyFont="1" applyFill="1" applyBorder="1" applyAlignment="1">
      <alignment horizontal="center"/>
    </xf>
    <xf numFmtId="0" fontId="11" fillId="4" borderId="1" xfId="1" applyFont="1" applyFill="1" applyBorder="1" applyAlignment="1">
      <alignment horizontal="center"/>
    </xf>
    <xf numFmtId="8" fontId="11" fillId="4" borderId="1" xfId="0" applyNumberFormat="1" applyFont="1" applyFill="1" applyBorder="1" applyAlignment="1">
      <alignment horizontal="right"/>
    </xf>
    <xf numFmtId="0" fontId="10" fillId="4" borderId="1" xfId="48" applyNumberFormat="1" applyFont="1" applyFill="1" applyBorder="1" applyAlignment="1">
      <alignment horizontal="right"/>
    </xf>
    <xf numFmtId="166" fontId="10" fillId="4" borderId="1" xfId="50" applyNumberFormat="1" applyFont="1" applyFill="1" applyBorder="1" applyAlignment="1">
      <alignment horizontal="right"/>
    </xf>
    <xf numFmtId="164" fontId="10" fillId="4" borderId="1" xfId="50" applyNumberFormat="1" applyFont="1" applyFill="1" applyBorder="1" applyAlignment="1">
      <alignment horizontal="right"/>
    </xf>
    <xf numFmtId="165" fontId="10" fillId="4" borderId="1" xfId="1" applyNumberFormat="1" applyFont="1" applyFill="1" applyBorder="1" applyAlignment="1">
      <alignment horizontal="right"/>
    </xf>
    <xf numFmtId="0" fontId="10" fillId="6" borderId="2" xfId="1" applyFont="1" applyFill="1" applyBorder="1" applyAlignment="1">
      <alignment horizontal="center" wrapText="1"/>
    </xf>
    <xf numFmtId="0" fontId="10" fillId="6" borderId="1" xfId="1" applyFont="1" applyFill="1" applyBorder="1" applyAlignment="1">
      <alignment horizontal="center" wrapText="1"/>
    </xf>
    <xf numFmtId="0" fontId="10" fillId="6" borderId="1" xfId="1" applyFont="1" applyFill="1" applyBorder="1" applyAlignment="1">
      <alignment wrapText="1"/>
    </xf>
    <xf numFmtId="164" fontId="10" fillId="7" borderId="1" xfId="1" applyNumberFormat="1" applyFont="1" applyFill="1" applyBorder="1" applyAlignment="1">
      <alignment horizontal="right"/>
    </xf>
    <xf numFmtId="0" fontId="9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</cellXfs>
  <cellStyles count="51">
    <cellStyle name="Comma" xfId="50" builtinId="3"/>
    <cellStyle name="Currency" xfId="48" builtinId="4"/>
    <cellStyle name="Currency 2" xfId="3" xr:uid="{00000000-0005-0000-0000-000000000000}"/>
    <cellStyle name="Followed Hyperlink" xfId="37" builtinId="9" hidden="1"/>
    <cellStyle name="Followed Hyperlink" xfId="43" builtinId="9" hidden="1"/>
    <cellStyle name="Followed Hyperlink" xfId="47" builtinId="9" hidden="1"/>
    <cellStyle name="Followed Hyperlink" xfId="3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29" builtinId="9" hidden="1"/>
    <cellStyle name="Followed Hyperlink" xfId="27" builtinId="9" hidden="1"/>
    <cellStyle name="Followed Hyperlink" xfId="41" builtinId="9" hidden="1"/>
    <cellStyle name="Followed Hyperlink" xfId="45" builtinId="9" hidden="1"/>
    <cellStyle name="Followed Hyperlink" xfId="25" builtinId="9" hidden="1"/>
    <cellStyle name="Followed Hyperlink" xfId="11" builtinId="9" hidden="1"/>
    <cellStyle name="Followed Hyperlink" xfId="7" builtinId="9" hidden="1"/>
    <cellStyle name="Followed Hyperlink" xfId="5" builtinId="9" hidden="1"/>
    <cellStyle name="Followed Hyperlink" xfId="15" builtinId="9" hidden="1"/>
    <cellStyle name="Followed Hyperlink" xfId="19" builtinId="9" hidden="1"/>
    <cellStyle name="Followed Hyperlink" xfId="9" builtinId="9" hidden="1"/>
    <cellStyle name="Followed Hyperlink" xfId="21" builtinId="9" hidden="1"/>
    <cellStyle name="Followed Hyperlink" xfId="23" builtinId="9" hidden="1"/>
    <cellStyle name="Followed Hyperlink" xfId="17" builtinId="9" hidden="1"/>
    <cellStyle name="Followed Hyperlink" xfId="13" builtinId="9" hidden="1"/>
    <cellStyle name="Hyperlink" xfId="46" builtinId="8" hidden="1"/>
    <cellStyle name="Hyperlink" xfId="44" builtinId="8" hidden="1"/>
    <cellStyle name="Hyperlink" xfId="14" builtinId="8" hidden="1"/>
    <cellStyle name="Hyperlink" xfId="8" builtinId="8" hidden="1"/>
    <cellStyle name="Hyperlink" xfId="10" builtinId="8" hidden="1"/>
    <cellStyle name="Hyperlink" xfId="18" builtinId="8" hidden="1"/>
    <cellStyle name="Hyperlink" xfId="36" builtinId="8" hidden="1"/>
    <cellStyle name="Hyperlink" xfId="26" builtinId="8" hidden="1"/>
    <cellStyle name="Hyperlink" xfId="28" builtinId="8" hidden="1"/>
    <cellStyle name="Hyperlink" xfId="30" builtinId="8" hidden="1"/>
    <cellStyle name="Hyperlink" xfId="20" builtinId="8" hidden="1"/>
    <cellStyle name="Hyperlink" xfId="24" builtinId="8" hidden="1"/>
    <cellStyle name="Hyperlink" xfId="32" builtinId="8" hidden="1"/>
    <cellStyle name="Hyperlink" xfId="16" builtinId="8" hidden="1"/>
    <cellStyle name="Hyperlink" xfId="42" builtinId="8" hidden="1"/>
    <cellStyle name="Hyperlink" xfId="38" builtinId="8" hidden="1"/>
    <cellStyle name="Hyperlink" xfId="22" builtinId="8" hidden="1"/>
    <cellStyle name="Hyperlink" xfId="12" builtinId="8" hidden="1"/>
    <cellStyle name="Hyperlink" xfId="34" builtinId="8" hidden="1"/>
    <cellStyle name="Hyperlink" xfId="40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2E000000}"/>
    <cellStyle name="Percent" xfId="49" builtinId="5"/>
    <cellStyle name="Percent 2" xfId="2" xr:uid="{00000000-0005-0000-0000-00002F000000}"/>
  </cellStyles>
  <dxfs count="0"/>
  <tableStyles count="0" defaultTableStyle="TableStyleMedium9" defaultPivotStyle="PivotStyleLight16"/>
  <colors>
    <mruColors>
      <color rgb="FF447C8B"/>
      <color rgb="FFBFEEF3"/>
      <color rgb="FF83CEDE"/>
      <color rgb="FF4E8E9F"/>
      <color rgb="FF5DA5B9"/>
      <color rgb="FF68B9CE"/>
      <color rgb="FF00AAE0"/>
      <color rgb="FF1D94E1"/>
      <color rgb="FF53A8DF"/>
      <color rgb="FF73B7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="79" zoomScaleNormal="79" zoomScaleSheetLayoutView="100" workbookViewId="0">
      <selection activeCell="U30" sqref="U30"/>
    </sheetView>
  </sheetViews>
  <sheetFormatPr baseColWidth="10" defaultColWidth="8.83203125" defaultRowHeight="14" x14ac:dyDescent="0.15"/>
  <cols>
    <col min="1" max="1" width="47.83203125" style="1" customWidth="1"/>
    <col min="2" max="2" width="20.5" style="1" customWidth="1"/>
    <col min="3" max="3" width="44.5" style="1" customWidth="1"/>
    <col min="4" max="4" width="15.83203125" style="1" customWidth="1"/>
    <col min="5" max="5" width="13" style="1" customWidth="1"/>
    <col min="6" max="6" width="11.83203125" style="1" customWidth="1"/>
    <col min="7" max="7" width="10.33203125" style="1" customWidth="1"/>
    <col min="8" max="8" width="15.5" style="1" customWidth="1"/>
    <col min="9" max="9" width="16.83203125" style="1" customWidth="1"/>
    <col min="10" max="10" width="17.83203125" style="1" customWidth="1"/>
    <col min="11" max="11" width="21.33203125" style="1" customWidth="1"/>
    <col min="12" max="12" width="20.83203125" style="1" customWidth="1"/>
    <col min="13" max="13" width="10.33203125" style="1" customWidth="1"/>
    <col min="14" max="14" width="13.83203125" style="1" customWidth="1"/>
    <col min="15" max="16384" width="8.83203125" style="1"/>
  </cols>
  <sheetData>
    <row r="1" spans="1:14" ht="16" x14ac:dyDescent="0.2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</row>
    <row r="2" spans="1:14" ht="16" x14ac:dyDescent="0.2">
      <c r="A2" s="101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</row>
    <row r="3" spans="1:14" s="2" customFormat="1" ht="55.75" customHeight="1" x14ac:dyDescent="0.2">
      <c r="A3" s="33" t="s">
        <v>1</v>
      </c>
      <c r="B3" s="97" t="s">
        <v>2</v>
      </c>
      <c r="C3" s="98" t="s">
        <v>3</v>
      </c>
      <c r="D3" s="98" t="s">
        <v>4</v>
      </c>
      <c r="E3" s="98" t="s">
        <v>5</v>
      </c>
      <c r="F3" s="98" t="s">
        <v>6</v>
      </c>
      <c r="G3" s="98" t="s">
        <v>7</v>
      </c>
      <c r="H3" s="98" t="s">
        <v>8</v>
      </c>
      <c r="I3" s="98" t="s">
        <v>9</v>
      </c>
      <c r="J3" s="99" t="s">
        <v>10</v>
      </c>
      <c r="K3" s="98" t="s">
        <v>11</v>
      </c>
      <c r="L3" s="98" t="s">
        <v>12</v>
      </c>
      <c r="M3" s="98" t="s">
        <v>13</v>
      </c>
      <c r="N3" s="98" t="s">
        <v>14</v>
      </c>
    </row>
    <row r="4" spans="1:14" ht="16" x14ac:dyDescent="0.2">
      <c r="A4" s="86" t="s">
        <v>25</v>
      </c>
      <c r="B4" s="35"/>
      <c r="C4" s="36"/>
      <c r="D4" s="37"/>
      <c r="E4" s="37"/>
      <c r="F4" s="38"/>
      <c r="G4" s="39"/>
      <c r="H4" s="39"/>
      <c r="I4" s="39"/>
      <c r="J4" s="40"/>
      <c r="K4" s="41"/>
      <c r="L4" s="100"/>
      <c r="M4" s="42"/>
      <c r="N4" s="58"/>
    </row>
    <row r="5" spans="1:14" ht="17" x14ac:dyDescent="0.2">
      <c r="A5" s="34" t="s">
        <v>28</v>
      </c>
      <c r="B5" s="43" t="s">
        <v>51</v>
      </c>
      <c r="C5" s="44" t="s">
        <v>40</v>
      </c>
      <c r="D5" s="45">
        <v>6.5</v>
      </c>
      <c r="E5" s="45">
        <v>32</v>
      </c>
      <c r="F5" s="46">
        <v>200</v>
      </c>
      <c r="G5" s="47">
        <v>120</v>
      </c>
      <c r="H5" s="48">
        <f t="shared" ref="H5:H18" si="0">F5*G5</f>
        <v>24000</v>
      </c>
      <c r="I5" s="47">
        <v>360</v>
      </c>
      <c r="J5" s="40">
        <f>H5+I5</f>
        <v>24360</v>
      </c>
      <c r="K5" s="49">
        <f t="shared" ref="K5:K34" si="1">J5*D5</f>
        <v>158340</v>
      </c>
      <c r="L5" s="100">
        <f t="shared" ref="L5:L34" si="2">E5*J5</f>
        <v>779520</v>
      </c>
      <c r="M5" s="50">
        <f t="shared" ref="M5:M7" si="3">(L5-K5)/L5</f>
        <v>0.796875</v>
      </c>
      <c r="N5" s="63">
        <f>L5/$L$19</f>
        <v>9.9688473520249218E-2</v>
      </c>
    </row>
    <row r="6" spans="1:14" ht="17" x14ac:dyDescent="0.2">
      <c r="A6" s="34" t="s">
        <v>39</v>
      </c>
      <c r="B6" s="43" t="s">
        <v>51</v>
      </c>
      <c r="C6" s="44" t="s">
        <v>41</v>
      </c>
      <c r="D6" s="45">
        <v>6.5</v>
      </c>
      <c r="E6" s="45">
        <v>32</v>
      </c>
      <c r="F6" s="46">
        <v>200</v>
      </c>
      <c r="G6" s="47">
        <v>96</v>
      </c>
      <c r="H6" s="48">
        <f t="shared" ref="H6" si="4">F6*G6</f>
        <v>19200</v>
      </c>
      <c r="I6" s="47">
        <v>288</v>
      </c>
      <c r="J6" s="40">
        <f>H6+I6</f>
        <v>19488</v>
      </c>
      <c r="K6" s="49">
        <f t="shared" ref="K6" si="5">J6*D6</f>
        <v>126672</v>
      </c>
      <c r="L6" s="100">
        <f t="shared" ref="L6" si="6">E6*J6</f>
        <v>623616</v>
      </c>
      <c r="M6" s="50">
        <f t="shared" ref="M6" si="7">(L6-K6)/L6</f>
        <v>0.796875</v>
      </c>
      <c r="N6" s="63">
        <f t="shared" ref="N6:N18" si="8">L6/$L$19</f>
        <v>7.975077881619938E-2</v>
      </c>
    </row>
    <row r="7" spans="1:14" ht="34" x14ac:dyDescent="0.2">
      <c r="A7" s="34" t="s">
        <v>49</v>
      </c>
      <c r="B7" s="43" t="s">
        <v>51</v>
      </c>
      <c r="C7" s="44" t="s">
        <v>50</v>
      </c>
      <c r="D7" s="45">
        <v>5</v>
      </c>
      <c r="E7" s="45">
        <v>24</v>
      </c>
      <c r="F7" s="46">
        <v>200</v>
      </c>
      <c r="G7" s="47">
        <v>144</v>
      </c>
      <c r="H7" s="48">
        <f t="shared" si="0"/>
        <v>28800</v>
      </c>
      <c r="I7" s="47">
        <v>432</v>
      </c>
      <c r="J7" s="40">
        <f>H7+I7</f>
        <v>29232</v>
      </c>
      <c r="K7" s="49">
        <f t="shared" si="1"/>
        <v>146160</v>
      </c>
      <c r="L7" s="100">
        <f t="shared" si="2"/>
        <v>701568</v>
      </c>
      <c r="M7" s="50">
        <f t="shared" si="3"/>
        <v>0.79166666666666663</v>
      </c>
      <c r="N7" s="63">
        <f t="shared" si="8"/>
        <v>8.9719626168224292E-2</v>
      </c>
    </row>
    <row r="8" spans="1:14" ht="34" x14ac:dyDescent="0.2">
      <c r="A8" s="51" t="s">
        <v>30</v>
      </c>
      <c r="B8" s="43" t="s">
        <v>51</v>
      </c>
      <c r="C8" s="44" t="s">
        <v>42</v>
      </c>
      <c r="D8" s="45">
        <v>5</v>
      </c>
      <c r="E8" s="45">
        <v>24</v>
      </c>
      <c r="F8" s="46">
        <v>200</v>
      </c>
      <c r="G8" s="47">
        <v>120</v>
      </c>
      <c r="H8" s="48">
        <f t="shared" si="0"/>
        <v>24000</v>
      </c>
      <c r="I8" s="47">
        <v>360</v>
      </c>
      <c r="J8" s="40">
        <f>H8+I8</f>
        <v>24360</v>
      </c>
      <c r="K8" s="49">
        <f t="shared" si="1"/>
        <v>121800</v>
      </c>
      <c r="L8" s="100">
        <f t="shared" si="2"/>
        <v>584640</v>
      </c>
      <c r="M8" s="50">
        <f>(L8-K8)/L8</f>
        <v>0.79166666666666663</v>
      </c>
      <c r="N8" s="63">
        <f t="shared" si="8"/>
        <v>7.476635514018691E-2</v>
      </c>
    </row>
    <row r="9" spans="1:14" ht="34" x14ac:dyDescent="0.2">
      <c r="A9" s="51" t="s">
        <v>33</v>
      </c>
      <c r="B9" s="43" t="s">
        <v>51</v>
      </c>
      <c r="C9" s="44" t="s">
        <v>45</v>
      </c>
      <c r="D9" s="45">
        <v>5</v>
      </c>
      <c r="E9" s="45">
        <v>24</v>
      </c>
      <c r="F9" s="46">
        <v>200</v>
      </c>
      <c r="G9" s="47">
        <v>120</v>
      </c>
      <c r="H9" s="48">
        <f t="shared" ref="H9:H10" si="9">F9*G9</f>
        <v>24000</v>
      </c>
      <c r="I9" s="47">
        <v>360</v>
      </c>
      <c r="J9" s="40">
        <f t="shared" ref="J9:J10" si="10">H9+I9</f>
        <v>24360</v>
      </c>
      <c r="K9" s="49">
        <f t="shared" ref="K9:K10" si="11">J9*D9</f>
        <v>121800</v>
      </c>
      <c r="L9" s="100">
        <f t="shared" ref="L9:L10" si="12">E9*J9</f>
        <v>584640</v>
      </c>
      <c r="M9" s="50">
        <f t="shared" ref="M9:M10" si="13">(L9-K9)/L9</f>
        <v>0.79166666666666663</v>
      </c>
      <c r="N9" s="63">
        <f t="shared" si="8"/>
        <v>7.476635514018691E-2</v>
      </c>
    </row>
    <row r="10" spans="1:14" ht="17" x14ac:dyDescent="0.2">
      <c r="A10" s="34" t="s">
        <v>34</v>
      </c>
      <c r="B10" s="43" t="s">
        <v>51</v>
      </c>
      <c r="C10" s="44" t="s">
        <v>54</v>
      </c>
      <c r="D10" s="45">
        <v>6.5</v>
      </c>
      <c r="E10" s="45">
        <v>32</v>
      </c>
      <c r="F10" s="46">
        <v>200</v>
      </c>
      <c r="G10" s="47">
        <v>120</v>
      </c>
      <c r="H10" s="48">
        <f t="shared" si="9"/>
        <v>24000</v>
      </c>
      <c r="I10" s="47">
        <v>360</v>
      </c>
      <c r="J10" s="40">
        <f t="shared" si="10"/>
        <v>24360</v>
      </c>
      <c r="K10" s="49">
        <f t="shared" si="11"/>
        <v>158340</v>
      </c>
      <c r="L10" s="100">
        <f t="shared" si="12"/>
        <v>779520</v>
      </c>
      <c r="M10" s="50">
        <f t="shared" si="13"/>
        <v>0.796875</v>
      </c>
      <c r="N10" s="63">
        <f t="shared" si="8"/>
        <v>9.9688473520249218E-2</v>
      </c>
    </row>
    <row r="11" spans="1:14" ht="16" x14ac:dyDescent="0.2">
      <c r="A11" s="34" t="s">
        <v>31</v>
      </c>
      <c r="B11" s="43" t="s">
        <v>51</v>
      </c>
      <c r="C11" s="36" t="s">
        <v>43</v>
      </c>
      <c r="D11" s="45">
        <v>5.5</v>
      </c>
      <c r="E11" s="45">
        <v>22</v>
      </c>
      <c r="F11" s="46">
        <v>200</v>
      </c>
      <c r="G11" s="47">
        <v>48</v>
      </c>
      <c r="H11" s="48">
        <f t="shared" si="0"/>
        <v>9600</v>
      </c>
      <c r="I11" s="47">
        <v>144</v>
      </c>
      <c r="J11" s="40">
        <f t="shared" ref="J11:J18" si="14">H11+I11</f>
        <v>9744</v>
      </c>
      <c r="K11" s="49">
        <f t="shared" si="1"/>
        <v>53592</v>
      </c>
      <c r="L11" s="100">
        <f t="shared" si="2"/>
        <v>214368</v>
      </c>
      <c r="M11" s="50">
        <f t="shared" ref="M11:M36" si="15">(L11-K11)/L11</f>
        <v>0.75</v>
      </c>
      <c r="N11" s="63">
        <f t="shared" si="8"/>
        <v>2.7414330218068536E-2</v>
      </c>
    </row>
    <row r="12" spans="1:14" ht="17" x14ac:dyDescent="0.2">
      <c r="A12" s="34" t="s">
        <v>32</v>
      </c>
      <c r="B12" s="43" t="s">
        <v>51</v>
      </c>
      <c r="C12" s="44" t="s">
        <v>44</v>
      </c>
      <c r="D12" s="45">
        <v>11</v>
      </c>
      <c r="E12" s="45">
        <v>36</v>
      </c>
      <c r="F12" s="46">
        <v>200</v>
      </c>
      <c r="G12" s="47">
        <v>36</v>
      </c>
      <c r="H12" s="48">
        <f t="shared" si="0"/>
        <v>7200</v>
      </c>
      <c r="I12" s="47">
        <v>108</v>
      </c>
      <c r="J12" s="40">
        <f t="shared" si="14"/>
        <v>7308</v>
      </c>
      <c r="K12" s="49">
        <f t="shared" si="1"/>
        <v>80388</v>
      </c>
      <c r="L12" s="100">
        <f t="shared" si="2"/>
        <v>263088</v>
      </c>
      <c r="M12" s="50">
        <f t="shared" si="15"/>
        <v>0.69444444444444442</v>
      </c>
      <c r="N12" s="63">
        <f t="shared" si="8"/>
        <v>3.3644859813084113E-2</v>
      </c>
    </row>
    <row r="13" spans="1:14" ht="17" x14ac:dyDescent="0.2">
      <c r="A13" s="34" t="s">
        <v>48</v>
      </c>
      <c r="B13" s="43" t="s">
        <v>51</v>
      </c>
      <c r="C13" s="44" t="s">
        <v>46</v>
      </c>
      <c r="D13" s="45">
        <v>9</v>
      </c>
      <c r="E13" s="45">
        <v>36</v>
      </c>
      <c r="F13" s="46">
        <v>200</v>
      </c>
      <c r="G13" s="47">
        <v>96</v>
      </c>
      <c r="H13" s="48">
        <f t="shared" si="0"/>
        <v>19200</v>
      </c>
      <c r="I13" s="47">
        <v>288</v>
      </c>
      <c r="J13" s="40">
        <f t="shared" si="14"/>
        <v>19488</v>
      </c>
      <c r="K13" s="49">
        <f t="shared" ref="K13" si="16">J13*D13</f>
        <v>175392</v>
      </c>
      <c r="L13" s="100">
        <f t="shared" ref="L13" si="17">E13*J13</f>
        <v>701568</v>
      </c>
      <c r="M13" s="50">
        <f t="shared" ref="M13" si="18">(L13-K13)/L13</f>
        <v>0.75</v>
      </c>
      <c r="N13" s="63">
        <f t="shared" si="8"/>
        <v>8.9719626168224292E-2</v>
      </c>
    </row>
    <row r="14" spans="1:14" ht="17" x14ac:dyDescent="0.2">
      <c r="A14" s="34" t="s">
        <v>35</v>
      </c>
      <c r="B14" s="43" t="s">
        <v>51</v>
      </c>
      <c r="C14" s="44" t="s">
        <v>46</v>
      </c>
      <c r="D14" s="45">
        <v>6.5</v>
      </c>
      <c r="E14" s="45">
        <v>32</v>
      </c>
      <c r="F14" s="46">
        <v>200</v>
      </c>
      <c r="G14" s="47">
        <v>96</v>
      </c>
      <c r="H14" s="48">
        <f t="shared" si="0"/>
        <v>19200</v>
      </c>
      <c r="I14" s="47">
        <v>288</v>
      </c>
      <c r="J14" s="40">
        <f t="shared" si="14"/>
        <v>19488</v>
      </c>
      <c r="K14" s="49">
        <f t="shared" si="1"/>
        <v>126672</v>
      </c>
      <c r="L14" s="100">
        <f t="shared" si="2"/>
        <v>623616</v>
      </c>
      <c r="M14" s="50">
        <f t="shared" si="15"/>
        <v>0.796875</v>
      </c>
      <c r="N14" s="63">
        <f t="shared" si="8"/>
        <v>7.975077881619938E-2</v>
      </c>
    </row>
    <row r="15" spans="1:14" ht="17" x14ac:dyDescent="0.2">
      <c r="A15" s="34" t="s">
        <v>36</v>
      </c>
      <c r="B15" s="43" t="s">
        <v>51</v>
      </c>
      <c r="C15" s="44" t="s">
        <v>46</v>
      </c>
      <c r="D15" s="45">
        <v>7</v>
      </c>
      <c r="E15" s="45">
        <v>34</v>
      </c>
      <c r="F15" s="46">
        <v>200</v>
      </c>
      <c r="G15" s="47">
        <v>120</v>
      </c>
      <c r="H15" s="48">
        <f t="shared" si="0"/>
        <v>24000</v>
      </c>
      <c r="I15" s="47">
        <v>360</v>
      </c>
      <c r="J15" s="40">
        <f t="shared" si="14"/>
        <v>24360</v>
      </c>
      <c r="K15" s="49">
        <f t="shared" si="1"/>
        <v>170520</v>
      </c>
      <c r="L15" s="100">
        <f t="shared" si="2"/>
        <v>828240</v>
      </c>
      <c r="M15" s="50">
        <f t="shared" si="15"/>
        <v>0.79411764705882348</v>
      </c>
      <c r="N15" s="63">
        <f t="shared" si="8"/>
        <v>0.1059190031152648</v>
      </c>
    </row>
    <row r="16" spans="1:14" ht="16" x14ac:dyDescent="0.2">
      <c r="A16" s="34" t="s">
        <v>29</v>
      </c>
      <c r="B16" s="43" t="s">
        <v>51</v>
      </c>
      <c r="C16" s="36" t="s">
        <v>15</v>
      </c>
      <c r="D16" s="45">
        <v>10</v>
      </c>
      <c r="E16" s="45">
        <v>34</v>
      </c>
      <c r="F16" s="46">
        <v>200</v>
      </c>
      <c r="G16" s="47">
        <v>72</v>
      </c>
      <c r="H16" s="48">
        <f t="shared" ref="H16" si="19">F16*G16</f>
        <v>14400</v>
      </c>
      <c r="I16" s="47">
        <v>216</v>
      </c>
      <c r="J16" s="40">
        <f>H16+I16</f>
        <v>14616</v>
      </c>
      <c r="K16" s="49">
        <f t="shared" ref="K16" si="20">J16*D16</f>
        <v>146160</v>
      </c>
      <c r="L16" s="100">
        <f t="shared" ref="L16" si="21">E16*J16</f>
        <v>496944</v>
      </c>
      <c r="M16" s="50">
        <f t="shared" si="15"/>
        <v>0.70588235294117652</v>
      </c>
      <c r="N16" s="63">
        <f t="shared" si="8"/>
        <v>6.3551401869158877E-2</v>
      </c>
    </row>
    <row r="17" spans="1:14" ht="17" x14ac:dyDescent="0.2">
      <c r="A17" s="34" t="s">
        <v>37</v>
      </c>
      <c r="B17" s="43" t="s">
        <v>51</v>
      </c>
      <c r="C17" s="44" t="s">
        <v>47</v>
      </c>
      <c r="D17" s="45">
        <v>13</v>
      </c>
      <c r="E17" s="45">
        <v>44</v>
      </c>
      <c r="F17" s="46">
        <v>200</v>
      </c>
      <c r="G17" s="47">
        <v>30</v>
      </c>
      <c r="H17" s="48">
        <f t="shared" si="0"/>
        <v>6000</v>
      </c>
      <c r="I17" s="47">
        <v>90</v>
      </c>
      <c r="J17" s="40">
        <f t="shared" si="14"/>
        <v>6090</v>
      </c>
      <c r="K17" s="49">
        <f t="shared" si="1"/>
        <v>79170</v>
      </c>
      <c r="L17" s="100">
        <f t="shared" si="2"/>
        <v>267960</v>
      </c>
      <c r="M17" s="50">
        <f t="shared" si="15"/>
        <v>0.70454545454545459</v>
      </c>
      <c r="N17" s="63">
        <f t="shared" si="8"/>
        <v>3.4267912772585667E-2</v>
      </c>
    </row>
    <row r="18" spans="1:14" ht="17" x14ac:dyDescent="0.2">
      <c r="A18" s="34" t="s">
        <v>38</v>
      </c>
      <c r="B18" s="43" t="s">
        <v>51</v>
      </c>
      <c r="C18" s="44" t="s">
        <v>47</v>
      </c>
      <c r="D18" s="45">
        <v>11.5</v>
      </c>
      <c r="E18" s="45">
        <v>38</v>
      </c>
      <c r="F18" s="46">
        <v>200</v>
      </c>
      <c r="G18" s="47">
        <v>48</v>
      </c>
      <c r="H18" s="48">
        <f t="shared" si="0"/>
        <v>9600</v>
      </c>
      <c r="I18" s="47">
        <v>144</v>
      </c>
      <c r="J18" s="40">
        <f t="shared" si="14"/>
        <v>9744</v>
      </c>
      <c r="K18" s="49">
        <f t="shared" si="1"/>
        <v>112056</v>
      </c>
      <c r="L18" s="100">
        <f t="shared" si="2"/>
        <v>370272</v>
      </c>
      <c r="M18" s="50">
        <f t="shared" si="15"/>
        <v>0.69736842105263153</v>
      </c>
      <c r="N18" s="63">
        <f t="shared" si="8"/>
        <v>4.7352024922118381E-2</v>
      </c>
    </row>
    <row r="19" spans="1:14" ht="16" x14ac:dyDescent="0.2">
      <c r="A19" s="64" t="s">
        <v>26</v>
      </c>
      <c r="B19" s="65"/>
      <c r="C19" s="66"/>
      <c r="D19" s="82"/>
      <c r="E19" s="82"/>
      <c r="F19" s="83"/>
      <c r="G19" s="69">
        <f t="shared" ref="G19:L19" si="22">SUM(G5:G18)</f>
        <v>1266</v>
      </c>
      <c r="H19" s="84">
        <f t="shared" si="22"/>
        <v>253200</v>
      </c>
      <c r="I19" s="84">
        <f t="shared" si="22"/>
        <v>3798</v>
      </c>
      <c r="J19" s="84">
        <f t="shared" si="22"/>
        <v>256998</v>
      </c>
      <c r="K19" s="85">
        <f t="shared" si="22"/>
        <v>1777062</v>
      </c>
      <c r="L19" s="85">
        <f t="shared" si="22"/>
        <v>7819560</v>
      </c>
      <c r="M19" s="71">
        <f t="shared" si="15"/>
        <v>0.77274143302180687</v>
      </c>
      <c r="N19" s="72">
        <f>L19/$L$44</f>
        <v>0.48953880595893651</v>
      </c>
    </row>
    <row r="20" spans="1:14" ht="16" x14ac:dyDescent="0.2">
      <c r="A20" s="34"/>
      <c r="B20" s="43"/>
      <c r="C20" s="44"/>
      <c r="D20" s="45"/>
      <c r="E20" s="45"/>
      <c r="F20" s="46"/>
      <c r="G20" s="47"/>
      <c r="H20" s="48"/>
      <c r="I20" s="47"/>
      <c r="J20" s="40"/>
      <c r="K20" s="41"/>
      <c r="L20" s="100"/>
      <c r="M20" s="50"/>
      <c r="N20" s="63"/>
    </row>
    <row r="21" spans="1:14" ht="16" x14ac:dyDescent="0.2">
      <c r="A21" s="86" t="s">
        <v>53</v>
      </c>
      <c r="B21" s="43"/>
      <c r="C21" s="44"/>
      <c r="D21" s="56"/>
      <c r="E21" s="56"/>
      <c r="F21" s="46"/>
      <c r="G21" s="47"/>
      <c r="H21" s="48"/>
      <c r="I21" s="47"/>
      <c r="J21" s="40"/>
      <c r="K21" s="41"/>
      <c r="L21" s="100"/>
      <c r="M21" s="50"/>
      <c r="N21" s="63"/>
    </row>
    <row r="22" spans="1:14" ht="17" x14ac:dyDescent="0.2">
      <c r="A22" s="61" t="s">
        <v>56</v>
      </c>
      <c r="B22" s="43" t="s">
        <v>63</v>
      </c>
      <c r="C22" s="44" t="s">
        <v>59</v>
      </c>
      <c r="D22" s="56">
        <v>5</v>
      </c>
      <c r="E22" s="56">
        <v>24</v>
      </c>
      <c r="F22" s="46">
        <v>200</v>
      </c>
      <c r="G22" s="57">
        <v>120</v>
      </c>
      <c r="H22" s="40">
        <f>F22*G22</f>
        <v>24000</v>
      </c>
      <c r="I22" s="57">
        <v>360</v>
      </c>
      <c r="J22" s="40">
        <f>H22+I22</f>
        <v>24360</v>
      </c>
      <c r="K22" s="55">
        <f t="shared" si="1"/>
        <v>121800</v>
      </c>
      <c r="L22" s="100">
        <f t="shared" si="2"/>
        <v>584640</v>
      </c>
      <c r="M22" s="50">
        <f t="shared" si="15"/>
        <v>0.79166666666666663</v>
      </c>
      <c r="N22" s="54">
        <f>L22/$L$35</f>
        <v>7.5376884422110546E-2</v>
      </c>
    </row>
    <row r="23" spans="1:14" ht="34" x14ac:dyDescent="0.2">
      <c r="A23" s="61" t="s">
        <v>57</v>
      </c>
      <c r="B23" s="43" t="s">
        <v>63</v>
      </c>
      <c r="C23" s="44" t="s">
        <v>58</v>
      </c>
      <c r="D23" s="56">
        <v>5</v>
      </c>
      <c r="E23" s="56">
        <v>24</v>
      </c>
      <c r="F23" s="46">
        <v>200</v>
      </c>
      <c r="G23" s="57">
        <v>96</v>
      </c>
      <c r="H23" s="40">
        <f t="shared" ref="H23:H34" si="23">F23*G23</f>
        <v>19200</v>
      </c>
      <c r="I23" s="57">
        <v>288</v>
      </c>
      <c r="J23" s="40">
        <f t="shared" ref="J23:J34" si="24">H23+I23</f>
        <v>19488</v>
      </c>
      <c r="K23" s="55">
        <f t="shared" ref="K23" si="25">J23*D23</f>
        <v>97440</v>
      </c>
      <c r="L23" s="100">
        <f t="shared" ref="L23" si="26">E23*J23</f>
        <v>467712</v>
      </c>
      <c r="M23" s="50">
        <f t="shared" ref="M23" si="27">(L23-K23)/L23</f>
        <v>0.79166666666666663</v>
      </c>
      <c r="N23" s="54">
        <f t="shared" ref="N23:N34" si="28">L23/$L$35</f>
        <v>6.030150753768844E-2</v>
      </c>
    </row>
    <row r="24" spans="1:14" ht="17" x14ac:dyDescent="0.2">
      <c r="A24" s="61" t="s">
        <v>61</v>
      </c>
      <c r="B24" s="43"/>
      <c r="C24" s="44" t="s">
        <v>59</v>
      </c>
      <c r="D24" s="56">
        <v>5</v>
      </c>
      <c r="E24" s="56">
        <v>24</v>
      </c>
      <c r="F24" s="46">
        <v>200</v>
      </c>
      <c r="G24" s="57">
        <v>120</v>
      </c>
      <c r="H24" s="40">
        <f t="shared" si="23"/>
        <v>24000</v>
      </c>
      <c r="I24" s="57">
        <v>360</v>
      </c>
      <c r="J24" s="40">
        <f t="shared" si="24"/>
        <v>24360</v>
      </c>
      <c r="K24" s="55">
        <f t="shared" ref="K24:K25" si="29">J24*D24</f>
        <v>121800</v>
      </c>
      <c r="L24" s="100">
        <f t="shared" ref="L24:L25" si="30">E24*J24</f>
        <v>584640</v>
      </c>
      <c r="M24" s="50">
        <f t="shared" ref="M24:M25" si="31">(L24-K24)/L24</f>
        <v>0.79166666666666663</v>
      </c>
      <c r="N24" s="54">
        <f>L24/$L$35</f>
        <v>7.5376884422110546E-2</v>
      </c>
    </row>
    <row r="25" spans="1:14" ht="17" x14ac:dyDescent="0.2">
      <c r="A25" s="61" t="s">
        <v>62</v>
      </c>
      <c r="B25" s="43"/>
      <c r="C25" s="44" t="s">
        <v>64</v>
      </c>
      <c r="D25" s="56">
        <v>5</v>
      </c>
      <c r="E25" s="56">
        <v>24</v>
      </c>
      <c r="F25" s="46">
        <v>200</v>
      </c>
      <c r="G25" s="57">
        <v>96</v>
      </c>
      <c r="H25" s="40">
        <f t="shared" si="23"/>
        <v>19200</v>
      </c>
      <c r="I25" s="57">
        <v>288</v>
      </c>
      <c r="J25" s="40">
        <f t="shared" si="24"/>
        <v>19488</v>
      </c>
      <c r="K25" s="55">
        <f t="shared" si="29"/>
        <v>97440</v>
      </c>
      <c r="L25" s="100">
        <f t="shared" si="30"/>
        <v>467712</v>
      </c>
      <c r="M25" s="50">
        <f t="shared" si="31"/>
        <v>0.79166666666666663</v>
      </c>
      <c r="N25" s="54">
        <f t="shared" si="28"/>
        <v>6.030150753768844E-2</v>
      </c>
    </row>
    <row r="26" spans="1:14" ht="17" x14ac:dyDescent="0.2">
      <c r="A26" s="61" t="s">
        <v>65</v>
      </c>
      <c r="B26" s="43"/>
      <c r="C26" s="44" t="s">
        <v>59</v>
      </c>
      <c r="D26" s="56">
        <v>6.5</v>
      </c>
      <c r="E26" s="56">
        <v>32</v>
      </c>
      <c r="F26" s="46">
        <v>200</v>
      </c>
      <c r="G26" s="57">
        <v>120</v>
      </c>
      <c r="H26" s="40">
        <f t="shared" si="23"/>
        <v>24000</v>
      </c>
      <c r="I26" s="57">
        <v>360</v>
      </c>
      <c r="J26" s="40">
        <f t="shared" si="24"/>
        <v>24360</v>
      </c>
      <c r="K26" s="55">
        <f t="shared" si="1"/>
        <v>158340</v>
      </c>
      <c r="L26" s="100">
        <f t="shared" si="2"/>
        <v>779520</v>
      </c>
      <c r="M26" s="50">
        <f t="shared" si="15"/>
        <v>0.796875</v>
      </c>
      <c r="N26" s="54">
        <f t="shared" si="28"/>
        <v>0.10050251256281408</v>
      </c>
    </row>
    <row r="27" spans="1:14" ht="17" x14ac:dyDescent="0.2">
      <c r="A27" s="61" t="s">
        <v>66</v>
      </c>
      <c r="B27" s="43"/>
      <c r="C27" s="44" t="s">
        <v>67</v>
      </c>
      <c r="D27" s="56">
        <v>6.5</v>
      </c>
      <c r="E27" s="56">
        <v>32</v>
      </c>
      <c r="F27" s="46">
        <v>200</v>
      </c>
      <c r="G27" s="57">
        <v>120</v>
      </c>
      <c r="H27" s="40">
        <f t="shared" si="23"/>
        <v>24000</v>
      </c>
      <c r="I27" s="57">
        <v>360</v>
      </c>
      <c r="J27" s="40">
        <f t="shared" si="24"/>
        <v>24360</v>
      </c>
      <c r="K27" s="55">
        <f t="shared" si="1"/>
        <v>158340</v>
      </c>
      <c r="L27" s="100">
        <f t="shared" si="2"/>
        <v>779520</v>
      </c>
      <c r="M27" s="50">
        <f t="shared" si="15"/>
        <v>0.796875</v>
      </c>
      <c r="N27" s="54">
        <f t="shared" si="28"/>
        <v>0.10050251256281408</v>
      </c>
    </row>
    <row r="28" spans="1:14" ht="17" x14ac:dyDescent="0.2">
      <c r="A28" s="61" t="s">
        <v>68</v>
      </c>
      <c r="B28" s="43"/>
      <c r="C28" s="44" t="s">
        <v>69</v>
      </c>
      <c r="D28" s="56">
        <v>7</v>
      </c>
      <c r="E28" s="56">
        <v>32</v>
      </c>
      <c r="F28" s="46">
        <v>200</v>
      </c>
      <c r="G28" s="57">
        <v>72</v>
      </c>
      <c r="H28" s="40">
        <f t="shared" si="23"/>
        <v>14400</v>
      </c>
      <c r="I28" s="57">
        <v>216</v>
      </c>
      <c r="J28" s="40">
        <f t="shared" si="24"/>
        <v>14616</v>
      </c>
      <c r="K28" s="55">
        <f t="shared" ref="K28" si="32">J28*D28</f>
        <v>102312</v>
      </c>
      <c r="L28" s="100">
        <f t="shared" ref="L28" si="33">E28*J28</f>
        <v>467712</v>
      </c>
      <c r="M28" s="50">
        <f t="shared" ref="M28" si="34">(L28-K28)/L28</f>
        <v>0.78125</v>
      </c>
      <c r="N28" s="54">
        <f t="shared" si="28"/>
        <v>6.030150753768844E-2</v>
      </c>
    </row>
    <row r="29" spans="1:14" ht="17" x14ac:dyDescent="0.2">
      <c r="A29" s="61" t="s">
        <v>70</v>
      </c>
      <c r="B29" s="43"/>
      <c r="C29" s="44" t="s">
        <v>60</v>
      </c>
      <c r="D29" s="56">
        <v>10</v>
      </c>
      <c r="E29" s="56">
        <v>34</v>
      </c>
      <c r="F29" s="46">
        <v>200</v>
      </c>
      <c r="G29" s="57">
        <v>72</v>
      </c>
      <c r="H29" s="40">
        <f t="shared" si="23"/>
        <v>14400</v>
      </c>
      <c r="I29" s="57">
        <v>216</v>
      </c>
      <c r="J29" s="40">
        <f t="shared" si="24"/>
        <v>14616</v>
      </c>
      <c r="K29" s="55">
        <f t="shared" ref="K29" si="35">J29*D29</f>
        <v>146160</v>
      </c>
      <c r="L29" s="100">
        <f t="shared" ref="L29" si="36">E29*J29</f>
        <v>496944</v>
      </c>
      <c r="M29" s="50">
        <f t="shared" ref="M29" si="37">(L29-K29)/L29</f>
        <v>0.70588235294117652</v>
      </c>
      <c r="N29" s="54">
        <f t="shared" si="28"/>
        <v>6.407035175879397E-2</v>
      </c>
    </row>
    <row r="30" spans="1:14" ht="17" x14ac:dyDescent="0.2">
      <c r="A30" s="61" t="s">
        <v>71</v>
      </c>
      <c r="B30" s="43"/>
      <c r="C30" s="44" t="s">
        <v>60</v>
      </c>
      <c r="D30" s="56">
        <v>10</v>
      </c>
      <c r="E30" s="56">
        <v>34</v>
      </c>
      <c r="F30" s="46">
        <v>200</v>
      </c>
      <c r="G30" s="57">
        <v>72</v>
      </c>
      <c r="H30" s="40">
        <f t="shared" si="23"/>
        <v>14400</v>
      </c>
      <c r="I30" s="57">
        <v>216</v>
      </c>
      <c r="J30" s="40">
        <f t="shared" si="24"/>
        <v>14616</v>
      </c>
      <c r="K30" s="55">
        <f t="shared" si="1"/>
        <v>146160</v>
      </c>
      <c r="L30" s="100">
        <f t="shared" si="2"/>
        <v>496944</v>
      </c>
      <c r="M30" s="50">
        <f t="shared" si="15"/>
        <v>0.70588235294117652</v>
      </c>
      <c r="N30" s="54">
        <f t="shared" si="28"/>
        <v>6.407035175879397E-2</v>
      </c>
    </row>
    <row r="31" spans="1:14" ht="17" x14ac:dyDescent="0.2">
      <c r="A31" s="61" t="s">
        <v>72</v>
      </c>
      <c r="B31" s="43"/>
      <c r="C31" s="44" t="s">
        <v>16</v>
      </c>
      <c r="D31" s="56">
        <v>13</v>
      </c>
      <c r="E31" s="56">
        <v>44</v>
      </c>
      <c r="F31" s="46">
        <v>200</v>
      </c>
      <c r="G31" s="57">
        <v>30</v>
      </c>
      <c r="H31" s="40">
        <f t="shared" si="23"/>
        <v>6000</v>
      </c>
      <c r="I31" s="57">
        <v>90</v>
      </c>
      <c r="J31" s="40">
        <f t="shared" si="24"/>
        <v>6090</v>
      </c>
      <c r="K31" s="55">
        <f t="shared" si="1"/>
        <v>79170</v>
      </c>
      <c r="L31" s="100">
        <f t="shared" si="2"/>
        <v>267960</v>
      </c>
      <c r="M31" s="50">
        <f t="shared" si="15"/>
        <v>0.70454545454545459</v>
      </c>
      <c r="N31" s="54">
        <f t="shared" si="28"/>
        <v>3.4547738693467334E-2</v>
      </c>
    </row>
    <row r="32" spans="1:14" ht="17" x14ac:dyDescent="0.2">
      <c r="A32" s="61" t="s">
        <v>73</v>
      </c>
      <c r="B32" s="43"/>
      <c r="C32" s="44" t="s">
        <v>55</v>
      </c>
      <c r="D32" s="56">
        <v>9</v>
      </c>
      <c r="E32" s="56">
        <v>36</v>
      </c>
      <c r="F32" s="46">
        <v>200</v>
      </c>
      <c r="G32" s="57">
        <v>108</v>
      </c>
      <c r="H32" s="40">
        <f t="shared" si="23"/>
        <v>21600</v>
      </c>
      <c r="I32" s="57">
        <v>324</v>
      </c>
      <c r="J32" s="40">
        <f t="shared" si="24"/>
        <v>21924</v>
      </c>
      <c r="K32" s="55">
        <f t="shared" si="1"/>
        <v>197316</v>
      </c>
      <c r="L32" s="100">
        <f t="shared" si="2"/>
        <v>789264</v>
      </c>
      <c r="M32" s="50">
        <f t="shared" si="15"/>
        <v>0.75</v>
      </c>
      <c r="N32" s="54">
        <f t="shared" si="28"/>
        <v>0.10175879396984924</v>
      </c>
    </row>
    <row r="33" spans="1:14" ht="17" x14ac:dyDescent="0.2">
      <c r="A33" s="61" t="s">
        <v>74</v>
      </c>
      <c r="B33" s="43"/>
      <c r="C33" s="44" t="s">
        <v>55</v>
      </c>
      <c r="D33" s="56">
        <v>7</v>
      </c>
      <c r="E33" s="56">
        <v>34</v>
      </c>
      <c r="F33" s="46">
        <v>200</v>
      </c>
      <c r="G33" s="57">
        <v>120</v>
      </c>
      <c r="H33" s="40">
        <f t="shared" si="23"/>
        <v>24000</v>
      </c>
      <c r="I33" s="57">
        <v>360</v>
      </c>
      <c r="J33" s="40">
        <f t="shared" si="24"/>
        <v>24360</v>
      </c>
      <c r="K33" s="55">
        <f t="shared" si="1"/>
        <v>170520</v>
      </c>
      <c r="L33" s="100">
        <f t="shared" si="2"/>
        <v>828240</v>
      </c>
      <c r="M33" s="50">
        <f t="shared" si="15"/>
        <v>0.79411764705882348</v>
      </c>
      <c r="N33" s="54">
        <f t="shared" si="28"/>
        <v>0.10678391959798995</v>
      </c>
    </row>
    <row r="34" spans="1:14" ht="17" x14ac:dyDescent="0.2">
      <c r="A34" s="34" t="s">
        <v>75</v>
      </c>
      <c r="B34" s="43"/>
      <c r="C34" s="44" t="s">
        <v>55</v>
      </c>
      <c r="D34" s="56">
        <v>7</v>
      </c>
      <c r="E34" s="56">
        <v>34</v>
      </c>
      <c r="F34" s="62">
        <v>200</v>
      </c>
      <c r="G34" s="57">
        <v>108</v>
      </c>
      <c r="H34" s="40">
        <f t="shared" si="23"/>
        <v>21600</v>
      </c>
      <c r="I34" s="57">
        <v>324</v>
      </c>
      <c r="J34" s="40">
        <f t="shared" si="24"/>
        <v>21924</v>
      </c>
      <c r="K34" s="55">
        <f t="shared" si="1"/>
        <v>153468</v>
      </c>
      <c r="L34" s="100">
        <f t="shared" si="2"/>
        <v>745416</v>
      </c>
      <c r="M34" s="50">
        <f t="shared" si="15"/>
        <v>0.79411764705882348</v>
      </c>
      <c r="N34" s="54">
        <f t="shared" si="28"/>
        <v>9.6105527638190955E-2</v>
      </c>
    </row>
    <row r="35" spans="1:14" ht="16" x14ac:dyDescent="0.2">
      <c r="A35" s="64" t="s">
        <v>52</v>
      </c>
      <c r="B35" s="65"/>
      <c r="C35" s="66"/>
      <c r="D35" s="67"/>
      <c r="E35" s="67"/>
      <c r="F35" s="68"/>
      <c r="G35" s="69">
        <f>SUM(G22:G34)</f>
        <v>1254</v>
      </c>
      <c r="H35" s="69">
        <f t="shared" ref="H35:J35" si="38">SUM(H22:H34)</f>
        <v>250800</v>
      </c>
      <c r="I35" s="69">
        <f t="shared" si="38"/>
        <v>3762</v>
      </c>
      <c r="J35" s="69">
        <f t="shared" si="38"/>
        <v>254562</v>
      </c>
      <c r="K35" s="70">
        <f>SUM(K22:K34)</f>
        <v>1750266</v>
      </c>
      <c r="L35" s="70">
        <f>SUM(L22:L34)</f>
        <v>7756224</v>
      </c>
      <c r="M35" s="71">
        <f t="shared" si="15"/>
        <v>0.77434045226130654</v>
      </c>
      <c r="N35" s="72">
        <f>L35/$L$44</f>
        <v>0.48557369413497004</v>
      </c>
    </row>
    <row r="36" spans="1:14" ht="16" x14ac:dyDescent="0.2">
      <c r="A36" s="73" t="s">
        <v>17</v>
      </c>
      <c r="B36" s="74"/>
      <c r="C36" s="75"/>
      <c r="D36" s="76"/>
      <c r="E36" s="76"/>
      <c r="F36" s="77"/>
      <c r="G36" s="78">
        <f>G35+G19</f>
        <v>2520</v>
      </c>
      <c r="H36" s="78">
        <f t="shared" ref="H36:L36" si="39">H35+H19</f>
        <v>504000</v>
      </c>
      <c r="I36" s="78">
        <f t="shared" si="39"/>
        <v>7560</v>
      </c>
      <c r="J36" s="78">
        <f t="shared" si="39"/>
        <v>511560</v>
      </c>
      <c r="K36" s="79">
        <f t="shared" si="39"/>
        <v>3527328</v>
      </c>
      <c r="L36" s="79">
        <f t="shared" si="39"/>
        <v>15575784</v>
      </c>
      <c r="M36" s="80">
        <f t="shared" si="15"/>
        <v>0.77353769158586172</v>
      </c>
      <c r="N36" s="81">
        <f>L36/L44</f>
        <v>0.9751125000939066</v>
      </c>
    </row>
    <row r="37" spans="1:14" ht="16" x14ac:dyDescent="0.2">
      <c r="A37" s="34"/>
      <c r="B37" s="43"/>
      <c r="C37" s="44"/>
      <c r="D37" s="45"/>
      <c r="E37" s="45"/>
      <c r="F37" s="46"/>
      <c r="G37" s="47"/>
      <c r="H37" s="48"/>
      <c r="I37" s="47"/>
      <c r="J37" s="40"/>
      <c r="K37" s="41"/>
      <c r="L37" s="100"/>
      <c r="M37" s="50"/>
      <c r="N37" s="63"/>
    </row>
    <row r="38" spans="1:14" ht="16" x14ac:dyDescent="0.2">
      <c r="A38" s="86" t="s">
        <v>18</v>
      </c>
      <c r="B38" s="43"/>
      <c r="C38" s="44"/>
      <c r="D38" s="45"/>
      <c r="E38" s="45"/>
      <c r="F38" s="46"/>
      <c r="G38" s="47"/>
      <c r="H38" s="48"/>
      <c r="I38" s="47"/>
      <c r="J38" s="40"/>
      <c r="K38" s="41"/>
      <c r="L38" s="100"/>
      <c r="M38" s="50"/>
      <c r="N38" s="63"/>
    </row>
    <row r="39" spans="1:14" ht="16" x14ac:dyDescent="0.2">
      <c r="A39" s="34" t="s">
        <v>19</v>
      </c>
      <c r="B39" s="35" t="s">
        <v>20</v>
      </c>
      <c r="C39" s="36" t="s">
        <v>76</v>
      </c>
      <c r="D39" s="45">
        <v>3</v>
      </c>
      <c r="E39" s="45">
        <v>14</v>
      </c>
      <c r="F39" s="46">
        <v>200</v>
      </c>
      <c r="G39" s="40">
        <v>48</v>
      </c>
      <c r="H39" s="52">
        <f>F39*G39</f>
        <v>9600</v>
      </c>
      <c r="I39" s="40">
        <v>96</v>
      </c>
      <c r="J39" s="40">
        <f t="shared" ref="J39:J41" si="40">H39+I39</f>
        <v>9696</v>
      </c>
      <c r="K39" s="55">
        <f t="shared" ref="K39:K41" si="41">J39*D39</f>
        <v>29088</v>
      </c>
      <c r="L39" s="100">
        <f>J39*E39</f>
        <v>135744</v>
      </c>
      <c r="M39" s="50">
        <f>(L39-K39)/L39</f>
        <v>0.7857142857142857</v>
      </c>
      <c r="N39" s="63">
        <f>L39/$L$42</f>
        <v>0.34146341463414637</v>
      </c>
    </row>
    <row r="40" spans="1:14" ht="16" x14ac:dyDescent="0.2">
      <c r="A40" s="53" t="s">
        <v>21</v>
      </c>
      <c r="B40" s="35" t="s">
        <v>20</v>
      </c>
      <c r="C40" s="36" t="s">
        <v>77</v>
      </c>
      <c r="D40" s="45">
        <v>2.5</v>
      </c>
      <c r="E40" s="45">
        <v>9</v>
      </c>
      <c r="F40" s="46">
        <v>200</v>
      </c>
      <c r="G40" s="57">
        <v>72</v>
      </c>
      <c r="H40" s="52">
        <f t="shared" ref="H40:H41" si="42">F40*G40</f>
        <v>14400</v>
      </c>
      <c r="I40" s="57">
        <v>144</v>
      </c>
      <c r="J40" s="40">
        <f t="shared" si="40"/>
        <v>14544</v>
      </c>
      <c r="K40" s="55">
        <f t="shared" si="41"/>
        <v>36360</v>
      </c>
      <c r="L40" s="100">
        <f t="shared" ref="L40:L41" si="43">J40*E40</f>
        <v>130896</v>
      </c>
      <c r="M40" s="50">
        <f t="shared" ref="M40:M42" si="44">(L40-K40)/L40</f>
        <v>0.72222222222222221</v>
      </c>
      <c r="N40" s="63">
        <f t="shared" ref="N40:N41" si="45">L40/$L$42</f>
        <v>0.32926829268292684</v>
      </c>
    </row>
    <row r="41" spans="1:14" ht="33" customHeight="1" x14ac:dyDescent="0.2">
      <c r="A41" s="34" t="s">
        <v>22</v>
      </c>
      <c r="B41" s="35" t="s">
        <v>20</v>
      </c>
      <c r="C41" s="44" t="s">
        <v>78</v>
      </c>
      <c r="D41" s="45">
        <v>2.5</v>
      </c>
      <c r="E41" s="45">
        <v>9</v>
      </c>
      <c r="F41" s="46">
        <v>200</v>
      </c>
      <c r="G41" s="57">
        <v>72</v>
      </c>
      <c r="H41" s="52">
        <f t="shared" si="42"/>
        <v>14400</v>
      </c>
      <c r="I41" s="57">
        <v>144</v>
      </c>
      <c r="J41" s="40">
        <f t="shared" si="40"/>
        <v>14544</v>
      </c>
      <c r="K41" s="55">
        <f t="shared" si="41"/>
        <v>36360</v>
      </c>
      <c r="L41" s="100">
        <f t="shared" si="43"/>
        <v>130896</v>
      </c>
      <c r="M41" s="50">
        <f t="shared" si="44"/>
        <v>0.72222222222222221</v>
      </c>
      <c r="N41" s="63">
        <f t="shared" si="45"/>
        <v>0.32926829268292684</v>
      </c>
    </row>
    <row r="42" spans="1:14" ht="16" x14ac:dyDescent="0.2">
      <c r="A42" s="87" t="s">
        <v>23</v>
      </c>
      <c r="B42" s="88"/>
      <c r="C42" s="66"/>
      <c r="D42" s="82"/>
      <c r="E42" s="82"/>
      <c r="F42" s="83"/>
      <c r="G42" s="89">
        <f t="shared" ref="G42:L42" si="46">SUM(G39:G41)</f>
        <v>192</v>
      </c>
      <c r="H42" s="84">
        <f t="shared" si="46"/>
        <v>38400</v>
      </c>
      <c r="I42" s="89">
        <f t="shared" si="46"/>
        <v>384</v>
      </c>
      <c r="J42" s="84">
        <f t="shared" si="46"/>
        <v>38784</v>
      </c>
      <c r="K42" s="85">
        <f t="shared" si="46"/>
        <v>101808</v>
      </c>
      <c r="L42" s="85">
        <f t="shared" si="46"/>
        <v>397536</v>
      </c>
      <c r="M42" s="71">
        <f t="shared" si="44"/>
        <v>0.74390243902439024</v>
      </c>
      <c r="N42" s="72">
        <f>L42/$L$44</f>
        <v>2.4887499906093409E-2</v>
      </c>
    </row>
    <row r="43" spans="1:14" ht="16" x14ac:dyDescent="0.2">
      <c r="A43" s="34"/>
      <c r="B43" s="35"/>
      <c r="C43" s="36"/>
      <c r="D43" s="45"/>
      <c r="E43" s="45"/>
      <c r="F43" s="46"/>
      <c r="G43" s="47"/>
      <c r="H43" s="52"/>
      <c r="I43" s="47"/>
      <c r="J43" s="52">
        <f t="shared" ref="J43" si="47">H43+I43</f>
        <v>0</v>
      </c>
      <c r="K43" s="49"/>
      <c r="L43" s="100"/>
      <c r="M43" s="50"/>
      <c r="N43" s="63"/>
    </row>
    <row r="44" spans="1:14" ht="16" x14ac:dyDescent="0.2">
      <c r="A44" s="73" t="s">
        <v>24</v>
      </c>
      <c r="B44" s="90"/>
      <c r="C44" s="91"/>
      <c r="D44" s="92"/>
      <c r="E44" s="92"/>
      <c r="F44" s="93"/>
      <c r="G44" s="94">
        <f>G42+G35+G19</f>
        <v>2712</v>
      </c>
      <c r="H44" s="94">
        <f t="shared" ref="H44:J44" si="48">H42+H35+H19</f>
        <v>542400</v>
      </c>
      <c r="I44" s="94">
        <f t="shared" si="48"/>
        <v>7944</v>
      </c>
      <c r="J44" s="94">
        <f t="shared" si="48"/>
        <v>550344</v>
      </c>
      <c r="K44" s="95">
        <f t="shared" ref="K44" si="49">K42+K35+K19</f>
        <v>3629136</v>
      </c>
      <c r="L44" s="95">
        <f>L42+L35+L19</f>
        <v>15973320</v>
      </c>
      <c r="M44" s="80">
        <f t="shared" ref="M44" si="50">(L44-K44)/L44</f>
        <v>0.77280014424052101</v>
      </c>
      <c r="N44" s="96">
        <v>1</v>
      </c>
    </row>
    <row r="45" spans="1:14" x14ac:dyDescent="0.15">
      <c r="A45" s="12"/>
      <c r="B45" s="7"/>
      <c r="C45" s="8"/>
      <c r="D45" s="23"/>
      <c r="E45" s="23"/>
      <c r="F45" s="22"/>
      <c r="G45" s="28"/>
      <c r="H45" s="26"/>
      <c r="I45" s="28"/>
      <c r="J45" s="26"/>
      <c r="K45" s="29"/>
      <c r="L45" s="32"/>
      <c r="M45" s="31"/>
      <c r="N45" s="59"/>
    </row>
    <row r="46" spans="1:14" ht="15" customHeight="1" x14ac:dyDescent="0.15">
      <c r="A46" s="7"/>
      <c r="B46" s="11"/>
      <c r="C46" s="8"/>
      <c r="D46" s="9"/>
      <c r="E46" s="9"/>
      <c r="F46" s="10"/>
      <c r="G46" s="21"/>
      <c r="H46" s="21"/>
      <c r="I46" s="21"/>
      <c r="J46" s="24"/>
      <c r="K46" s="25"/>
      <c r="L46" s="30"/>
      <c r="M46" s="31"/>
      <c r="N46" s="59"/>
    </row>
    <row r="47" spans="1:14" x14ac:dyDescent="0.15">
      <c r="A47" s="7"/>
      <c r="B47" s="11"/>
      <c r="C47" s="8"/>
      <c r="D47" s="9"/>
      <c r="E47" s="9"/>
      <c r="F47" s="10"/>
      <c r="G47" s="26"/>
      <c r="H47" s="26"/>
      <c r="I47" s="26"/>
      <c r="J47" s="26"/>
      <c r="K47" s="27"/>
      <c r="L47" s="32"/>
      <c r="M47" s="31"/>
      <c r="N47" s="59"/>
    </row>
    <row r="48" spans="1:14" x14ac:dyDescent="0.15">
      <c r="A48" s="2"/>
      <c r="B48" s="13"/>
      <c r="C48" s="14"/>
      <c r="D48" s="15"/>
      <c r="E48" s="15"/>
      <c r="F48" s="16"/>
      <c r="G48" s="17"/>
      <c r="H48" s="17"/>
      <c r="I48" s="17"/>
      <c r="J48" s="18"/>
      <c r="K48" s="19"/>
      <c r="L48" s="19"/>
      <c r="M48" s="20"/>
      <c r="N48" s="60"/>
    </row>
    <row r="49" spans="1:13" x14ac:dyDescent="0.15">
      <c r="A49" s="2"/>
      <c r="B49" s="3"/>
      <c r="C49" s="3"/>
      <c r="D49" s="3"/>
      <c r="E49" s="3"/>
      <c r="G49" s="4"/>
      <c r="H49" s="4"/>
      <c r="I49" s="4"/>
      <c r="J49" s="4"/>
      <c r="K49" s="4"/>
      <c r="L49" s="4"/>
      <c r="M49" s="4"/>
    </row>
    <row r="50" spans="1:13" x14ac:dyDescent="0.15">
      <c r="A50" s="2"/>
      <c r="B50" s="2"/>
      <c r="C50" s="2"/>
      <c r="D50" s="2"/>
      <c r="E50" s="2"/>
      <c r="G50" s="4"/>
      <c r="H50" s="4"/>
      <c r="I50" s="4"/>
      <c r="J50" s="4"/>
      <c r="K50" s="4"/>
      <c r="L50" s="4"/>
      <c r="M50" s="4"/>
    </row>
    <row r="51" spans="1:13" x14ac:dyDescent="0.15">
      <c r="A51" s="2"/>
      <c r="B51" s="2"/>
      <c r="C51" s="2"/>
      <c r="D51" s="2"/>
      <c r="E51" s="2"/>
      <c r="G51" s="5"/>
      <c r="H51" s="5"/>
      <c r="I51" s="5"/>
      <c r="J51" s="5"/>
      <c r="K51" s="5"/>
      <c r="L51" s="5"/>
      <c r="M51" s="5"/>
    </row>
    <row r="52" spans="1:13" x14ac:dyDescent="0.15">
      <c r="A52" s="2"/>
      <c r="B52" s="2"/>
      <c r="C52" s="2"/>
      <c r="D52" s="2"/>
      <c r="E52" s="2"/>
      <c r="G52" s="5"/>
      <c r="H52" s="5"/>
      <c r="I52" s="5"/>
      <c r="J52" s="5"/>
      <c r="K52" s="5"/>
      <c r="L52" s="5"/>
      <c r="M52" s="5"/>
    </row>
    <row r="53" spans="1:13" x14ac:dyDescent="0.15">
      <c r="A53" s="6"/>
      <c r="B53" s="2"/>
      <c r="C53" s="2"/>
      <c r="D53" s="2"/>
      <c r="E53" s="2"/>
      <c r="G53" s="5"/>
      <c r="H53" s="5"/>
      <c r="I53" s="5"/>
      <c r="J53" s="5"/>
      <c r="K53" s="5"/>
      <c r="L53" s="5"/>
      <c r="M53" s="5"/>
    </row>
    <row r="54" spans="1:13" x14ac:dyDescent="0.15">
      <c r="A54" s="2"/>
      <c r="B54" s="2"/>
      <c r="C54" s="2"/>
      <c r="D54" s="2"/>
      <c r="E54" s="2"/>
      <c r="G54" s="5"/>
      <c r="H54" s="5"/>
      <c r="I54" s="5"/>
      <c r="J54" s="5"/>
      <c r="K54" s="5"/>
      <c r="L54" s="5"/>
      <c r="M54" s="5"/>
    </row>
    <row r="55" spans="1:13" x14ac:dyDescent="0.15">
      <c r="B55" s="2"/>
      <c r="C55" s="2"/>
      <c r="D55" s="2"/>
      <c r="E55" s="2"/>
      <c r="F55" s="2"/>
      <c r="G55" s="5"/>
      <c r="H55" s="5"/>
      <c r="I55" s="5"/>
      <c r="J55" s="5"/>
      <c r="K55" s="5"/>
      <c r="L55" s="5"/>
      <c r="M55" s="5"/>
    </row>
    <row r="56" spans="1:13" x14ac:dyDescent="0.15">
      <c r="B56" s="6"/>
      <c r="C56" s="6"/>
      <c r="D56" s="6"/>
      <c r="E56" s="6"/>
      <c r="F56" s="6"/>
      <c r="G56" s="5"/>
      <c r="H56" s="5"/>
      <c r="I56" s="5"/>
      <c r="J56" s="5"/>
      <c r="K56" s="5"/>
      <c r="L56" s="5"/>
      <c r="M56" s="5"/>
    </row>
    <row r="57" spans="1:13" x14ac:dyDescent="0.15">
      <c r="B57" s="2"/>
      <c r="C57" s="2"/>
      <c r="D57" s="2"/>
      <c r="E57" s="2"/>
      <c r="F57" s="2"/>
      <c r="G57" s="5"/>
      <c r="H57" s="5"/>
      <c r="I57" s="5"/>
      <c r="J57" s="5"/>
      <c r="K57" s="5"/>
      <c r="L57" s="5"/>
      <c r="M57" s="5"/>
    </row>
    <row r="58" spans="1:13" x14ac:dyDescent="0.15">
      <c r="G58" s="5"/>
      <c r="H58" s="5"/>
      <c r="I58" s="5"/>
      <c r="J58" s="5"/>
      <c r="K58" s="5"/>
      <c r="L58" s="5"/>
      <c r="M58" s="5"/>
    </row>
    <row r="59" spans="1:13" x14ac:dyDescent="0.15">
      <c r="G59" s="5"/>
      <c r="H59" s="5"/>
      <c r="I59" s="5"/>
      <c r="J59" s="5"/>
      <c r="K59" s="5"/>
      <c r="L59" s="5"/>
      <c r="M59" s="5"/>
    </row>
    <row r="60" spans="1:13" x14ac:dyDescent="0.15">
      <c r="G60" s="5"/>
      <c r="H60" s="5"/>
      <c r="I60" s="5"/>
      <c r="J60" s="5"/>
      <c r="K60" s="5"/>
      <c r="L60" s="5"/>
      <c r="M60" s="5"/>
    </row>
    <row r="61" spans="1:13" x14ac:dyDescent="0.15">
      <c r="G61" s="5"/>
      <c r="H61" s="5"/>
      <c r="I61" s="5"/>
      <c r="J61" s="5"/>
      <c r="K61" s="5"/>
      <c r="L61" s="5"/>
      <c r="M61" s="5"/>
    </row>
    <row r="62" spans="1:13" x14ac:dyDescent="0.15">
      <c r="G62" s="5"/>
      <c r="H62" s="5"/>
      <c r="I62" s="5"/>
      <c r="J62" s="5"/>
      <c r="K62" s="5"/>
      <c r="L62" s="5"/>
      <c r="M62" s="5"/>
    </row>
  </sheetData>
  <mergeCells count="2">
    <mergeCell ref="A1:N1"/>
    <mergeCell ref="A2:N2"/>
  </mergeCells>
  <phoneticPr fontId="8" type="noConversion"/>
  <printOptions horizontalCentered="1" verticalCentered="1" gridLines="1"/>
  <pageMargins left="0.75" right="0.75" top="1" bottom="1" header="0.5" footer="0.5"/>
  <pageSetup scale="63" orientation="landscape" horizontalDpi="4294967293" verticalDpi="4294967293" r:id="rId1"/>
  <headerFooter alignWithMargins="0">
    <oddHeader>&amp;C&amp;"Times New Roman,Regular"&amp;12Opening Inventory Plan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Assortment Plan</vt:lpstr>
      <vt:lpstr>'Assortment Plan'!Print_Area</vt:lpstr>
      <vt:lpstr>'Assortment Plan'!Print_Titles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</dc:creator>
  <cp:keywords/>
  <dc:description/>
  <cp:lastModifiedBy>Ben Schott</cp:lastModifiedBy>
  <cp:revision/>
  <dcterms:created xsi:type="dcterms:W3CDTF">2010-02-25T01:26:45Z</dcterms:created>
  <dcterms:modified xsi:type="dcterms:W3CDTF">2024-12-07T16:30:32Z</dcterms:modified>
  <cp:category/>
  <cp:contentStatus/>
</cp:coreProperties>
</file>